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820" windowHeight="7530" tabRatio="227" activeTab="0"/>
  </bookViews>
  <sheets>
    <sheet name="Elections calcul" sheetId="1" r:id="rId1"/>
  </sheets>
  <definedNames>
    <definedName name="_xlnm.Print_Area" localSheetId="0">'Elections calcul'!$A$2:$Q$20</definedName>
  </definedNames>
  <calcPr fullCalcOnLoad="1"/>
</workbook>
</file>

<file path=xl/sharedStrings.xml><?xml version="1.0" encoding="utf-8"?>
<sst xmlns="http://schemas.openxmlformats.org/spreadsheetml/2006/main" count="35" uniqueCount="35">
  <si>
    <t>INTITULE DES LISTES</t>
  </si>
  <si>
    <t>NOMBRE DE SUFFRAGES OBTENUS</t>
  </si>
  <si>
    <t>% DES SUFFRAGES EXPRIMES</t>
  </si>
  <si>
    <t>REPARTITION AU QUOTIENT</t>
  </si>
  <si>
    <t>REPARTITION A LA PLUS FORTE MOYENNE</t>
  </si>
  <si>
    <t>PREMIERE MOYENNE</t>
  </si>
  <si>
    <t>SECONDE MOYENNE</t>
  </si>
  <si>
    <t>TOTAL DES SIEGES</t>
  </si>
  <si>
    <t>% DES SIEGES</t>
  </si>
  <si>
    <t>TROISIEME MOYENNE</t>
  </si>
  <si>
    <t>QUATRIEME MOYENNE</t>
  </si>
  <si>
    <t>INSCRITS</t>
  </si>
  <si>
    <t>BULLETINS NULS</t>
  </si>
  <si>
    <t>NB DE SIEGES RESTANT A POURVOIR</t>
  </si>
  <si>
    <t xml:space="preserve">      % VOTANTS</t>
  </si>
  <si>
    <t xml:space="preserve">         QUOTIENT</t>
  </si>
  <si>
    <t>SIEGE ATTRIBUE (1)</t>
  </si>
  <si>
    <t>VOTANTS</t>
  </si>
  <si>
    <t>Liste A</t>
  </si>
  <si>
    <t>Liste B</t>
  </si>
  <si>
    <t>Liste C</t>
  </si>
  <si>
    <t>Liste D</t>
  </si>
  <si>
    <t>Liste E</t>
  </si>
  <si>
    <t>CASES  EN ROUGE A COMPLETER</t>
  </si>
  <si>
    <t>REPARTITION PROPORTIONNELLE AU QUOTIENT</t>
  </si>
  <si>
    <t>Liste F</t>
  </si>
  <si>
    <t>REPARTITION PROPORTIONNELLE</t>
  </si>
  <si>
    <t>SIEGE ATTRIBUE (2)</t>
  </si>
  <si>
    <t>SIEGE ATTRIBUE (3)</t>
  </si>
  <si>
    <t>SIEGE ATTRIBUE (4)</t>
  </si>
  <si>
    <t>ATTRIBUTION TOTALE</t>
  </si>
  <si>
    <t>Suffrages val. exprimés</t>
  </si>
  <si>
    <t>TOTAL ( Nombre identique à D6)</t>
  </si>
  <si>
    <t>NOMBRE DE SIEGES A POURVOIR ( titul)</t>
  </si>
  <si>
    <t xml:space="preserve">ELECTIONS - CST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</si>
</sst>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0000"/>
    <numFmt numFmtId="166" formatCode="0.0000%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2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6"/>
      <name val="Comic Sans MS"/>
      <family val="4"/>
    </font>
    <font>
      <b/>
      <sz val="18"/>
      <color indexed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 Black"/>
      <family val="2"/>
    </font>
    <font>
      <b/>
      <sz val="2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4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fgColor indexed="24"/>
        <bgColor rgb="FF92D050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ck"/>
      <right style="thick"/>
      <top/>
      <bottom style="thick"/>
    </border>
    <border>
      <left/>
      <right/>
      <top style="thin">
        <color indexed="23"/>
      </top>
      <bottom style="thin">
        <color indexed="9"/>
      </bottom>
    </border>
    <border>
      <left/>
      <right style="thin"/>
      <top style="thin">
        <color indexed="23"/>
      </top>
      <bottom style="thin">
        <color indexed="9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>
        <color indexed="23"/>
      </top>
      <bottom style="thin">
        <color indexed="9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ck"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ck"/>
      <right/>
      <top style="thin">
        <color indexed="23"/>
      </top>
      <bottom style="thin"/>
    </border>
    <border>
      <left/>
      <right style="thin"/>
      <top style="thin">
        <color indexed="2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6" fillId="0" borderId="0" xfId="0" applyFont="1" applyBorder="1" applyAlignment="1" applyProtection="1" quotePrefix="1">
      <alignment/>
      <protection locked="0"/>
    </xf>
    <xf numFmtId="0" fontId="6" fillId="35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12" xfId="44" applyNumberFormat="1" applyFont="1" applyFill="1" applyBorder="1" applyAlignment="1" applyProtection="1">
      <alignment horizontal="right"/>
      <protection/>
    </xf>
    <xf numFmtId="0" fontId="6" fillId="36" borderId="13" xfId="0" applyNumberFormat="1" applyFont="1" applyFill="1" applyBorder="1" applyAlignment="1" applyProtection="1">
      <alignment vertical="center"/>
      <protection locked="0"/>
    </xf>
    <xf numFmtId="0" fontId="2" fillId="36" borderId="13" xfId="0" applyNumberFormat="1" applyFont="1" applyFill="1" applyBorder="1" applyAlignment="1" applyProtection="1">
      <alignment vertical="center"/>
      <protection locked="0"/>
    </xf>
    <xf numFmtId="0" fontId="6" fillId="36" borderId="13" xfId="0" applyNumberFormat="1" applyFont="1" applyFill="1" applyBorder="1" applyAlignment="1" applyProtection="1">
      <alignment vertical="center"/>
      <protection/>
    </xf>
    <xf numFmtId="9" fontId="0" fillId="0" borderId="0" xfId="50" applyNumberFormat="1" applyBorder="1" applyAlignment="1" applyProtection="1">
      <alignment/>
      <protection locked="0"/>
    </xf>
    <xf numFmtId="0" fontId="6" fillId="36" borderId="13" xfId="44" applyNumberFormat="1" applyFont="1" applyFill="1" applyBorder="1" applyAlignment="1" applyProtection="1">
      <alignment horizontal="center" vertical="center"/>
      <protection locked="0"/>
    </xf>
    <xf numFmtId="0" fontId="6" fillId="36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9" fontId="7" fillId="37" borderId="13" xfId="50" applyFont="1" applyFill="1" applyBorder="1" applyAlignment="1" applyProtection="1">
      <alignment horizontal="center" vertical="center"/>
      <protection/>
    </xf>
    <xf numFmtId="2" fontId="7" fillId="37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53" fillId="38" borderId="17" xfId="0" applyFont="1" applyFill="1" applyBorder="1" applyAlignment="1" applyProtection="1">
      <alignment horizontal="center" vertical="center"/>
      <protection locked="0"/>
    </xf>
    <xf numFmtId="1" fontId="54" fillId="39" borderId="17" xfId="0" applyNumberFormat="1" applyFont="1" applyFill="1" applyBorder="1" applyAlignment="1" applyProtection="1">
      <alignment horizontal="center" vertical="center"/>
      <protection locked="0"/>
    </xf>
    <xf numFmtId="1" fontId="54" fillId="39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vertical="center"/>
      <protection/>
    </xf>
    <xf numFmtId="0" fontId="14" fillId="0" borderId="19" xfId="0" applyFont="1" applyBorder="1" applyAlignment="1" applyProtection="1">
      <alignment vertical="center"/>
      <protection/>
    </xf>
    <xf numFmtId="0" fontId="53" fillId="38" borderId="2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right" vertical="center"/>
      <protection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>
      <alignment horizontal="center" vertical="center"/>
    </xf>
    <xf numFmtId="0" fontId="0" fillId="40" borderId="18" xfId="0" applyFill="1" applyBorder="1" applyAlignment="1" applyProtection="1">
      <alignment/>
      <protection locked="0"/>
    </xf>
    <xf numFmtId="0" fontId="0" fillId="40" borderId="15" xfId="0" applyFill="1" applyBorder="1" applyAlignment="1" applyProtection="1">
      <alignment/>
      <protection locked="0"/>
    </xf>
    <xf numFmtId="0" fontId="8" fillId="41" borderId="0" xfId="0" applyFont="1" applyFill="1" applyBorder="1" applyAlignment="1" applyProtection="1">
      <alignment horizontal="center" vertical="center" wrapText="1"/>
      <protection locked="0"/>
    </xf>
    <xf numFmtId="0" fontId="8" fillId="41" borderId="10" xfId="0" applyFont="1" applyFill="1" applyBorder="1" applyAlignment="1" applyProtection="1">
      <alignment horizontal="center" vertical="center" wrapText="1"/>
      <protection/>
    </xf>
    <xf numFmtId="0" fontId="4" fillId="41" borderId="21" xfId="0" applyFont="1" applyFill="1" applyBorder="1" applyAlignment="1" applyProtection="1">
      <alignment vertical="center"/>
      <protection locked="0"/>
    </xf>
    <xf numFmtId="0" fontId="4" fillId="41" borderId="22" xfId="44" applyNumberFormat="1" applyFont="1" applyFill="1" applyBorder="1" applyAlignment="1" applyProtection="1">
      <alignment horizontal="center" vertical="center"/>
      <protection/>
    </xf>
    <xf numFmtId="0" fontId="4" fillId="41" borderId="0" xfId="0" applyFont="1" applyFill="1" applyBorder="1" applyAlignment="1" applyProtection="1">
      <alignment vertical="center"/>
      <protection locked="0"/>
    </xf>
    <xf numFmtId="0" fontId="6" fillId="41" borderId="23" xfId="0" applyFont="1" applyFill="1" applyBorder="1" applyAlignment="1" applyProtection="1">
      <alignment/>
      <protection/>
    </xf>
    <xf numFmtId="0" fontId="6" fillId="41" borderId="24" xfId="0" applyFont="1" applyFill="1" applyBorder="1" applyAlignment="1" applyProtection="1">
      <alignment horizontal="center"/>
      <protection/>
    </xf>
    <xf numFmtId="2" fontId="8" fillId="42" borderId="11" xfId="0" applyNumberFormat="1" applyFont="1" applyFill="1" applyBorder="1" applyAlignment="1" applyProtection="1">
      <alignment horizontal="center" vertical="center" wrapText="1"/>
      <protection/>
    </xf>
    <xf numFmtId="0" fontId="8" fillId="42" borderId="0" xfId="0" applyFont="1" applyFill="1" applyBorder="1" applyAlignment="1" applyProtection="1">
      <alignment horizontal="center" vertical="center" wrapText="1"/>
      <protection locked="0"/>
    </xf>
    <xf numFmtId="0" fontId="8" fillId="42" borderId="10" xfId="0" applyFont="1" applyFill="1" applyBorder="1" applyAlignment="1" applyProtection="1">
      <alignment horizontal="center" vertical="center" wrapText="1"/>
      <protection locked="0"/>
    </xf>
    <xf numFmtId="0" fontId="8" fillId="42" borderId="11" xfId="0" applyFont="1" applyFill="1" applyBorder="1" applyAlignment="1" applyProtection="1">
      <alignment horizontal="center" vertical="center" wrapText="1"/>
      <protection locked="0"/>
    </xf>
    <xf numFmtId="2" fontId="4" fillId="42" borderId="25" xfId="0" applyNumberFormat="1" applyFont="1" applyFill="1" applyBorder="1" applyAlignment="1" applyProtection="1">
      <alignment vertical="center"/>
      <protection/>
    </xf>
    <xf numFmtId="0" fontId="4" fillId="42" borderId="21" xfId="0" applyFont="1" applyFill="1" applyBorder="1" applyAlignment="1" applyProtection="1">
      <alignment vertical="center"/>
      <protection locked="0"/>
    </xf>
    <xf numFmtId="0" fontId="4" fillId="42" borderId="22" xfId="0" applyFont="1" applyFill="1" applyBorder="1" applyAlignment="1" applyProtection="1">
      <alignment horizontal="center" vertical="center"/>
      <protection locked="0"/>
    </xf>
    <xf numFmtId="0" fontId="4" fillId="42" borderId="25" xfId="0" applyFont="1" applyFill="1" applyBorder="1" applyAlignment="1" applyProtection="1">
      <alignment horizontal="center" vertical="center"/>
      <protection locked="0"/>
    </xf>
    <xf numFmtId="2" fontId="4" fillId="42" borderId="13" xfId="0" applyNumberFormat="1" applyFont="1" applyFill="1" applyBorder="1" applyAlignment="1" applyProtection="1">
      <alignment vertical="center"/>
      <protection/>
    </xf>
    <xf numFmtId="0" fontId="4" fillId="42" borderId="0" xfId="0" applyFont="1" applyFill="1" applyBorder="1" applyAlignment="1" applyProtection="1">
      <alignment vertical="center"/>
      <protection locked="0"/>
    </xf>
    <xf numFmtId="2" fontId="6" fillId="42" borderId="16" xfId="0" applyNumberFormat="1" applyFont="1" applyFill="1" applyBorder="1" applyAlignment="1" applyProtection="1">
      <alignment/>
      <protection/>
    </xf>
    <xf numFmtId="0" fontId="6" fillId="42" borderId="23" xfId="0" applyFont="1" applyFill="1" applyBorder="1" applyAlignment="1" applyProtection="1">
      <alignment/>
      <protection/>
    </xf>
    <xf numFmtId="0" fontId="6" fillId="42" borderId="24" xfId="0" applyFont="1" applyFill="1" applyBorder="1" applyAlignment="1" applyProtection="1">
      <alignment horizontal="center"/>
      <protection/>
    </xf>
    <xf numFmtId="0" fontId="6" fillId="42" borderId="16" xfId="0" applyFont="1" applyFill="1" applyBorder="1" applyAlignment="1" applyProtection="1">
      <alignment horizontal="center"/>
      <protection/>
    </xf>
    <xf numFmtId="0" fontId="8" fillId="43" borderId="11" xfId="0" applyFont="1" applyFill="1" applyBorder="1" applyAlignment="1" applyProtection="1">
      <alignment horizontal="center" vertical="center" wrapText="1"/>
      <protection/>
    </xf>
    <xf numFmtId="0" fontId="8" fillId="43" borderId="11" xfId="0" applyFont="1" applyFill="1" applyBorder="1" applyAlignment="1" applyProtection="1" quotePrefix="1">
      <alignment horizontal="center" vertical="center" wrapText="1"/>
      <protection/>
    </xf>
    <xf numFmtId="0" fontId="4" fillId="43" borderId="25" xfId="0" applyFont="1" applyFill="1" applyBorder="1" applyAlignment="1" applyProtection="1">
      <alignment horizontal="center" vertical="center"/>
      <protection/>
    </xf>
    <xf numFmtId="10" fontId="4" fillId="43" borderId="25" xfId="50" applyNumberFormat="1" applyFont="1" applyFill="1" applyBorder="1" applyAlignment="1" applyProtection="1">
      <alignment vertical="center"/>
      <protection/>
    </xf>
    <xf numFmtId="0" fontId="4" fillId="43" borderId="11" xfId="0" applyFont="1" applyFill="1" applyBorder="1" applyAlignment="1" applyProtection="1">
      <alignment horizontal="center" vertical="center"/>
      <protection/>
    </xf>
    <xf numFmtId="10" fontId="4" fillId="43" borderId="11" xfId="50" applyNumberFormat="1" applyFont="1" applyFill="1" applyBorder="1" applyAlignment="1" applyProtection="1">
      <alignment vertical="center"/>
      <protection/>
    </xf>
    <xf numFmtId="0" fontId="6" fillId="43" borderId="26" xfId="0" applyFont="1" applyFill="1" applyBorder="1" applyAlignment="1" applyProtection="1">
      <alignment horizontal="center"/>
      <protection/>
    </xf>
    <xf numFmtId="10" fontId="6" fillId="43" borderId="26" xfId="0" applyNumberFormat="1" applyFont="1" applyFill="1" applyBorder="1" applyAlignment="1" applyProtection="1">
      <alignment/>
      <protection/>
    </xf>
    <xf numFmtId="0" fontId="7" fillId="44" borderId="27" xfId="0" applyFont="1" applyFill="1" applyBorder="1" applyAlignment="1" applyProtection="1">
      <alignment horizontal="center" vertical="center"/>
      <protection/>
    </xf>
    <xf numFmtId="1" fontId="6" fillId="45" borderId="10" xfId="0" applyNumberFormat="1" applyFont="1" applyFill="1" applyBorder="1" applyAlignment="1" applyProtection="1">
      <alignment horizontal="center"/>
      <protection/>
    </xf>
    <xf numFmtId="166" fontId="6" fillId="41" borderId="18" xfId="0" applyNumberFormat="1" applyFont="1" applyFill="1" applyBorder="1" applyAlignment="1" applyProtection="1">
      <alignment horizontal="center"/>
      <protection/>
    </xf>
    <xf numFmtId="166" fontId="6" fillId="41" borderId="14" xfId="0" applyNumberFormat="1" applyFont="1" applyFill="1" applyBorder="1" applyAlignment="1" applyProtection="1">
      <alignment horizontal="center"/>
      <protection/>
    </xf>
    <xf numFmtId="0" fontId="6" fillId="36" borderId="18" xfId="0" applyNumberFormat="1" applyFont="1" applyFill="1" applyBorder="1" applyAlignment="1" applyProtection="1">
      <alignment horizontal="center" vertical="center"/>
      <protection locked="0"/>
    </xf>
    <xf numFmtId="0" fontId="6" fillId="36" borderId="14" xfId="0" applyNumberFormat="1" applyFont="1" applyFill="1" applyBorder="1" applyAlignment="1" applyProtection="1">
      <alignment horizontal="center" vertical="center"/>
      <protection locked="0"/>
    </xf>
    <xf numFmtId="166" fontId="4" fillId="41" borderId="28" xfId="50" applyNumberFormat="1" applyFont="1" applyFill="1" applyBorder="1" applyAlignment="1" applyProtection="1">
      <alignment horizontal="center" vertical="center"/>
      <protection/>
    </xf>
    <xf numFmtId="166" fontId="4" fillId="41" borderId="29" xfId="50" applyNumberFormat="1" applyFont="1" applyFill="1" applyBorder="1" applyAlignment="1" applyProtection="1">
      <alignment horizontal="center" vertical="center"/>
      <protection/>
    </xf>
    <xf numFmtId="166" fontId="4" fillId="41" borderId="30" xfId="50" applyNumberFormat="1" applyFont="1" applyFill="1" applyBorder="1" applyAlignment="1" applyProtection="1">
      <alignment horizontal="center" vertical="center"/>
      <protection/>
    </xf>
    <xf numFmtId="166" fontId="4" fillId="41" borderId="31" xfId="50" applyNumberFormat="1" applyFont="1" applyFill="1" applyBorder="1" applyAlignment="1" applyProtection="1">
      <alignment horizontal="center" vertical="center"/>
      <protection/>
    </xf>
    <xf numFmtId="0" fontId="15" fillId="43" borderId="18" xfId="0" applyFont="1" applyFill="1" applyBorder="1" applyAlignment="1" applyProtection="1">
      <alignment horizontal="center" wrapText="1"/>
      <protection locked="0"/>
    </xf>
    <xf numFmtId="0" fontId="0" fillId="43" borderId="14" xfId="0" applyFill="1" applyBorder="1" applyAlignment="1">
      <alignment horizontal="center" wrapText="1"/>
    </xf>
    <xf numFmtId="0" fontId="15" fillId="41" borderId="18" xfId="0" applyFont="1" applyFill="1" applyBorder="1" applyAlignment="1" applyProtection="1">
      <alignment horizontal="center" vertical="top" wrapText="1"/>
      <protection locked="0"/>
    </xf>
    <xf numFmtId="0" fontId="0" fillId="41" borderId="15" xfId="0" applyFill="1" applyBorder="1" applyAlignment="1">
      <alignment horizontal="center" vertical="top" wrapText="1"/>
    </xf>
    <xf numFmtId="0" fontId="0" fillId="41" borderId="14" xfId="0" applyFill="1" applyBorder="1" applyAlignment="1">
      <alignment horizontal="center" vertical="top" wrapText="1"/>
    </xf>
    <xf numFmtId="0" fontId="15" fillId="42" borderId="18" xfId="0" applyFont="1" applyFill="1" applyBorder="1" applyAlignment="1" applyProtection="1">
      <alignment horizontal="center" vertical="top" wrapText="1"/>
      <protection locked="0"/>
    </xf>
    <xf numFmtId="0" fontId="0" fillId="42" borderId="15" xfId="0" applyFill="1" applyBorder="1" applyAlignment="1">
      <alignment horizontal="center" vertical="top" wrapText="1"/>
    </xf>
    <xf numFmtId="0" fontId="0" fillId="42" borderId="14" xfId="0" applyFill="1" applyBorder="1" applyAlignment="1">
      <alignment horizontal="center" vertical="top" wrapText="1"/>
    </xf>
    <xf numFmtId="0" fontId="16" fillId="46" borderId="32" xfId="0" applyFont="1" applyFill="1" applyBorder="1" applyAlignment="1" applyProtection="1">
      <alignment horizontal="center" vertical="center"/>
      <protection/>
    </xf>
    <xf numFmtId="0" fontId="16" fillId="46" borderId="33" xfId="0" applyFont="1" applyFill="1" applyBorder="1" applyAlignment="1" applyProtection="1">
      <alignment horizontal="center" vertical="center"/>
      <protection/>
    </xf>
    <xf numFmtId="0" fontId="16" fillId="46" borderId="34" xfId="0" applyFont="1" applyFill="1" applyBorder="1" applyAlignment="1" applyProtection="1">
      <alignment horizontal="center" vertical="center"/>
      <protection/>
    </xf>
    <xf numFmtId="0" fontId="8" fillId="41" borderId="35" xfId="0" applyFont="1" applyFill="1" applyBorder="1" applyAlignment="1" applyProtection="1" quotePrefix="1">
      <alignment horizontal="center" vertical="center" wrapText="1"/>
      <protection/>
    </xf>
    <xf numFmtId="0" fontId="8" fillId="41" borderId="36" xfId="0" applyFont="1" applyFill="1" applyBorder="1" applyAlignment="1" applyProtection="1" quotePrefix="1">
      <alignment horizontal="center" vertical="center" wrapText="1"/>
      <protection/>
    </xf>
    <xf numFmtId="2" fontId="55" fillId="38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857250</xdr:colOff>
      <xdr:row>2</xdr:row>
      <xdr:rowOff>0</xdr:rowOff>
    </xdr:to>
    <xdr:pic>
      <xdr:nvPicPr>
        <xdr:cNvPr id="1" name="Image 1" descr="logo_cd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38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tabSelected="1" zoomScale="75" zoomScaleNormal="75" zoomScalePageLayoutView="0" workbookViewId="0" topLeftCell="A1">
      <selection activeCell="A2" sqref="A2:Q2"/>
    </sheetView>
  </sheetViews>
  <sheetFormatPr defaultColWidth="11.28125" defaultRowHeight="12.75"/>
  <cols>
    <col min="1" max="1" width="42.421875" style="1" customWidth="1"/>
    <col min="2" max="2" width="14.7109375" style="1" customWidth="1"/>
    <col min="3" max="3" width="12.7109375" style="1" customWidth="1"/>
    <col min="4" max="4" width="9.8515625" style="1" customWidth="1"/>
    <col min="5" max="5" width="17.28125" style="1" hidden="1" customWidth="1"/>
    <col min="6" max="6" width="22.28125" style="1" customWidth="1"/>
    <col min="7" max="7" width="13.421875" style="2" customWidth="1"/>
    <col min="8" max="8" width="11.57421875" style="1" hidden="1" customWidth="1"/>
    <col min="9" max="9" width="12.00390625" style="1" customWidth="1"/>
    <col min="10" max="10" width="12.421875" style="6" customWidth="1"/>
    <col min="11" max="11" width="11.8515625" style="1" customWidth="1"/>
    <col min="12" max="12" width="14.57421875" style="6" customWidth="1"/>
    <col min="13" max="13" width="12.28125" style="1" customWidth="1"/>
    <col min="14" max="14" width="14.28125" style="6" customWidth="1"/>
    <col min="15" max="15" width="11.8515625" style="1" customWidth="1"/>
    <col min="16" max="16" width="11.28125" style="5" customWidth="1"/>
    <col min="17" max="17" width="14.140625" style="5" customWidth="1"/>
    <col min="18" max="16384" width="11.28125" style="1" customWidth="1"/>
  </cols>
  <sheetData>
    <row r="1" ht="2.25" customHeight="1" thickBot="1"/>
    <row r="2" spans="1:17" ht="62.25" customHeight="1" thickBot="1">
      <c r="A2" s="103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5"/>
    </row>
    <row r="3" spans="1:7" ht="12" customHeight="1">
      <c r="A3" s="51"/>
      <c r="B3" s="52"/>
      <c r="C3" s="52"/>
      <c r="D3" s="53"/>
      <c r="E3" s="53"/>
      <c r="F3" s="53"/>
      <c r="G3" s="53"/>
    </row>
    <row r="4" spans="1:9" ht="44.25" customHeight="1" thickBot="1">
      <c r="A4" s="49" t="s">
        <v>33</v>
      </c>
      <c r="B4" s="50"/>
      <c r="C4" s="36"/>
      <c r="D4" s="15"/>
      <c r="I4" s="16"/>
    </row>
    <row r="5" spans="1:13" ht="44.25" customHeight="1" thickBot="1" thickTop="1">
      <c r="A5" s="48" t="s">
        <v>11</v>
      </c>
      <c r="B5" s="45"/>
      <c r="C5" s="35" t="s">
        <v>17</v>
      </c>
      <c r="D5" s="45"/>
      <c r="E5" s="37"/>
      <c r="F5" s="38" t="s">
        <v>14</v>
      </c>
      <c r="G5" s="42" t="e">
        <f>D5/B5</f>
        <v>#DIV/0!</v>
      </c>
      <c r="H5" s="31"/>
      <c r="J5" s="108" t="s">
        <v>23</v>
      </c>
      <c r="K5" s="109"/>
      <c r="L5" s="109"/>
      <c r="M5" s="109"/>
    </row>
    <row r="6" spans="1:16" ht="44.25" customHeight="1" thickBot="1" thickTop="1">
      <c r="A6" s="48" t="s">
        <v>12</v>
      </c>
      <c r="B6" s="45"/>
      <c r="C6" s="34" t="s">
        <v>31</v>
      </c>
      <c r="D6" s="85">
        <f>D5-B6</f>
        <v>0</v>
      </c>
      <c r="E6" s="37"/>
      <c r="F6" s="38" t="s">
        <v>15</v>
      </c>
      <c r="G6" s="43" t="e">
        <f>D6/B4</f>
        <v>#DIV/0!</v>
      </c>
      <c r="H6" s="3"/>
      <c r="P6" s="44"/>
    </row>
    <row r="7" spans="1:8" ht="18" customHeight="1" thickTop="1">
      <c r="A7" s="19"/>
      <c r="B7" s="20"/>
      <c r="C7" s="21"/>
      <c r="D7" s="22"/>
      <c r="E7" s="23"/>
      <c r="F7" s="21"/>
      <c r="G7" s="24"/>
      <c r="H7" s="3"/>
    </row>
    <row r="8" spans="1:9" ht="0.75" customHeight="1">
      <c r="A8" s="26"/>
      <c r="B8" s="26"/>
      <c r="C8" s="26"/>
      <c r="D8" s="27"/>
      <c r="E8" s="23"/>
      <c r="F8" s="23"/>
      <c r="G8" s="25"/>
      <c r="I8"/>
    </row>
    <row r="9" spans="1:17" ht="36.75" customHeight="1">
      <c r="A9" s="54"/>
      <c r="B9" s="55"/>
      <c r="C9" s="97" t="s">
        <v>26</v>
      </c>
      <c r="D9" s="98"/>
      <c r="E9" s="98"/>
      <c r="F9" s="99"/>
      <c r="G9" s="100" t="s">
        <v>4</v>
      </c>
      <c r="H9" s="101"/>
      <c r="I9" s="101"/>
      <c r="J9" s="101"/>
      <c r="K9" s="101"/>
      <c r="L9" s="101"/>
      <c r="M9" s="101"/>
      <c r="N9" s="101"/>
      <c r="O9" s="102"/>
      <c r="P9" s="95" t="s">
        <v>30</v>
      </c>
      <c r="Q9" s="96"/>
    </row>
    <row r="10" spans="1:17" s="4" customFormat="1" ht="62.25" customHeight="1" thickBot="1">
      <c r="A10" s="39" t="s">
        <v>0</v>
      </c>
      <c r="B10" s="14" t="s">
        <v>1</v>
      </c>
      <c r="C10" s="106" t="s">
        <v>2</v>
      </c>
      <c r="D10" s="107"/>
      <c r="E10" s="56" t="s">
        <v>3</v>
      </c>
      <c r="F10" s="57" t="s">
        <v>24</v>
      </c>
      <c r="G10" s="63" t="s">
        <v>5</v>
      </c>
      <c r="H10" s="64"/>
      <c r="I10" s="65" t="s">
        <v>16</v>
      </c>
      <c r="J10" s="63" t="s">
        <v>6</v>
      </c>
      <c r="K10" s="66" t="s">
        <v>27</v>
      </c>
      <c r="L10" s="63" t="s">
        <v>9</v>
      </c>
      <c r="M10" s="66" t="s">
        <v>28</v>
      </c>
      <c r="N10" s="63" t="s">
        <v>10</v>
      </c>
      <c r="O10" s="66" t="s">
        <v>29</v>
      </c>
      <c r="P10" s="77" t="s">
        <v>7</v>
      </c>
      <c r="Q10" s="78" t="s">
        <v>8</v>
      </c>
    </row>
    <row r="11" spans="1:17" s="41" customFormat="1" ht="30" customHeight="1" thickBot="1" thickTop="1">
      <c r="A11" s="40" t="s">
        <v>18</v>
      </c>
      <c r="B11" s="46"/>
      <c r="C11" s="93" t="e">
        <f>B11/D6</f>
        <v>#DIV/0!</v>
      </c>
      <c r="D11" s="94"/>
      <c r="E11" s="58" t="e">
        <f>B11/G6</f>
        <v>#DIV/0!</v>
      </c>
      <c r="F11" s="59" t="e">
        <f>ROUNDDOWN(B11/G6,0)</f>
        <v>#DIV/0!</v>
      </c>
      <c r="G11" s="67" t="e">
        <f aca="true" t="shared" si="0" ref="G11:G16">B11/(F11+1)</f>
        <v>#DIV/0!</v>
      </c>
      <c r="H11" s="68"/>
      <c r="I11" s="69" t="e">
        <f>IF(G11&lt;G12,0,1)*OR(IF(G11&lt;G13,0,1))*OR(IF(G11&lt;G14,0,1))*OR(IF(G11&lt;G15,0,1))*OR(IF(F18&lt;1,0,1))*OR(IF(G11=G12,1*AND(B11&gt;=B12),1))*OR(IF(G11=G13,1*AND(B11&gt;=B13),1))*OR(IF(G11=G14,1*AND(B11&gt;=B14),1))*OR(IF(G11=G15,1*AND(B11&gt;=B15),1))</f>
        <v>#DIV/0!</v>
      </c>
      <c r="J11" s="67" t="e">
        <f aca="true" t="shared" si="1" ref="J11:J16">B11/(F11+I11+1)</f>
        <v>#DIV/0!</v>
      </c>
      <c r="K11" s="70" t="e">
        <f>IF(J11&lt;J12,0,1)*OR(IF(J11&lt;J13,0,1))*OR(IF(J11&lt;J14,0,1))*OR(IF(J11&lt;J15,0,1))*OR(IF(I18&lt;1,0,1))*OR(IF(J11=J12,1*AND(B11&gt;=B12),1))*OR(IF(J11=J13,1*AND(B11&gt;=B13),1))*OR(IF(J11=J14,1*AND(B11&gt;=B14),1))*OR(IF(J11=J15,1*AND(B11&gt;=B15),1))</f>
        <v>#DIV/0!</v>
      </c>
      <c r="L11" s="67" t="e">
        <f aca="true" t="shared" si="2" ref="L11:L16">B11/(F11+I11+K11+1)</f>
        <v>#DIV/0!</v>
      </c>
      <c r="M11" s="70" t="e">
        <f>IF(L11&lt;L12,0,1)*OR(IF(L11&lt;L13,0,1))*OR(IF(L11&lt;L14,0,1))*OR(IF(L11&lt;L15,0,1))*OR(IF(K18&lt;1,0,1))*OR(IF(L11=L12,1*AND(B11&gt;=B12),1))*OR(IF(L11=L13,1*AND(B11&gt;=B13),1))*OR(IF(L11=L14,1*AND(B11&gt;=B14),1))*OR(IF(L11=L15,1*AND(B11&gt;=B15),1))</f>
        <v>#DIV/0!</v>
      </c>
      <c r="N11" s="71" t="e">
        <f aca="true" t="shared" si="3" ref="N11:N16">B11/(F11+I11+K11+M11+1)</f>
        <v>#DIV/0!</v>
      </c>
      <c r="O11" s="70" t="e">
        <f>IF(N11&lt;N12,0,1)*OR(IF(N11&lt;N13,0,1))*OR(IF(N11&lt;N14,0,1))*OR(IF(N11&lt;N15,0,1))*OR(IF(M18&lt;1,0,1))*OR(IF(N11=N12,1*AND(B11&gt;=B12),1))*OR(IF(N11=N13,1*AND(B11&gt;=B13),1))*OR(IF(N11=N14,1*AND(B11&gt;=B14),1))*OR(IF(N11=N15,1*AND(B11&gt;=B15),1))</f>
        <v>#DIV/0!</v>
      </c>
      <c r="P11" s="79" t="e">
        <f>F11+I11+K11+O11+M11</f>
        <v>#DIV/0!</v>
      </c>
      <c r="Q11" s="80" t="e">
        <f>P11/B4</f>
        <v>#DIV/0!</v>
      </c>
    </row>
    <row r="12" spans="1:17" s="41" customFormat="1" ht="30" customHeight="1" thickBot="1" thickTop="1">
      <c r="A12" s="40" t="s">
        <v>19</v>
      </c>
      <c r="B12" s="46"/>
      <c r="C12" s="91" t="e">
        <f>B12/D6</f>
        <v>#DIV/0!</v>
      </c>
      <c r="D12" s="92"/>
      <c r="E12" s="60"/>
      <c r="F12" s="59" t="e">
        <f>ROUNDDOWN(B12/G6,0)</f>
        <v>#DIV/0!</v>
      </c>
      <c r="G12" s="67" t="e">
        <f t="shared" si="0"/>
        <v>#DIV/0!</v>
      </c>
      <c r="H12" s="72"/>
      <c r="I12" s="69" t="e">
        <f>IF(G12&lt;G13,0,1)*OR(IF(G12&lt;G14,0,1))*OR(IF(G12&lt;G15,0,1))*OR(IF(G12&lt;G11,0,1))*OR(IF(F18&lt;1,0,1))*OR(IF(G12=G13,1*AND(B12&gt;=B13),1))*OR(IF(G12=G14,1*AND(B12&gt;=B14),1))*OR(IF(G12=G15,1*AND(B12&gt;=B15),1))*OR(IF(G12=G11,1*AND(B12&gt;=B11),1))</f>
        <v>#DIV/0!</v>
      </c>
      <c r="J12" s="67" t="e">
        <f t="shared" si="1"/>
        <v>#DIV/0!</v>
      </c>
      <c r="K12" s="70" t="e">
        <f>IF(J12&lt;J13,0,1)*OR(IF(J12&lt;J14,0,1))*OR(IF(J12&lt;J15,0,1))*OR(IF(J12&lt;J11,0,1))*OR(IF(I18&lt;1,0,1))*OR(IF(J12=J13,1*AND(B12&gt;=B13),1))*OR(IF(J12=J14,1*AND(B12&gt;=B14),1))*OR(IF(J12=J15,1*AND(B12&gt;=B15),1))*OR(IF(J12=J11,1*AND(B12&gt;=B11),1))</f>
        <v>#DIV/0!</v>
      </c>
      <c r="L12" s="67" t="e">
        <f t="shared" si="2"/>
        <v>#DIV/0!</v>
      </c>
      <c r="M12" s="70" t="e">
        <f>IF(L12&lt;L13,0,1)*OR(IF(L12&lt;L14,0,1))*OR(IF(L12&lt;L15,0,1))*OR(IF(L12&lt;L11,0,1))*OR(IF(K18&lt;1,0,1))*OR(IF(L12=L13,1*AND(B12&gt;=B13),1))*OR(IF(L12=L14,1*AND(B12&gt;=B14),1))*OR(IF(L12=L15,1*AND(B12&gt;=B15),1))*OR(IF(L12=L11,1*AND(B12&gt;=B11),1))</f>
        <v>#DIV/0!</v>
      </c>
      <c r="N12" s="71" t="e">
        <f t="shared" si="3"/>
        <v>#DIV/0!</v>
      </c>
      <c r="O12" s="70" t="e">
        <f>IF(N12&lt;N13,0,1)*OR(IF(N12&lt;N14,0,1))*OR(IF(N12&lt;N15,0,1))*OR(IF(N12&lt;N11,0,1))*OR(IF(M18&lt;1,0,1))*OR(IF(N12=N13,1*AND(B12&gt;=B13),1))*OR(IF(N12=N14,1*AND(B12&gt;=B14),1))*OR(IF(N12=N15,1*AND(B12&gt;=B15),1))*OR(IF(N12=N11,1*AND(B12&gt;=B11),1))</f>
        <v>#DIV/0!</v>
      </c>
      <c r="P12" s="81" t="e">
        <f>D12+F12+I12+K12+O12+M12</f>
        <v>#DIV/0!</v>
      </c>
      <c r="Q12" s="82" t="e">
        <f>P12/B4</f>
        <v>#DIV/0!</v>
      </c>
    </row>
    <row r="13" spans="1:17" s="41" customFormat="1" ht="30" customHeight="1" thickBot="1" thickTop="1">
      <c r="A13" s="40" t="s">
        <v>20</v>
      </c>
      <c r="B13" s="46"/>
      <c r="C13" s="91" t="e">
        <f>B13/D6</f>
        <v>#DIV/0!</v>
      </c>
      <c r="D13" s="92"/>
      <c r="E13" s="60"/>
      <c r="F13" s="59" t="e">
        <f>ROUNDDOWN(B13/G6,0)</f>
        <v>#DIV/0!</v>
      </c>
      <c r="G13" s="67" t="e">
        <f t="shared" si="0"/>
        <v>#DIV/0!</v>
      </c>
      <c r="H13" s="72"/>
      <c r="I13" s="69" t="e">
        <f>IF(G13&lt;G14,0,1)*OR(IF(G13&lt;G15,0,1))*OR(IF(G13&lt;G11,0,1))*OR(IF(G13&lt;G12,0,1))*OR(IF(F18&lt;1,0,1))*OR(IF(G13=G14,1*AND(B13&gt;=B14),1))*OR(IF(G13=G15,1*AND(B13&gt;=B15),1))*OR(IF(G13=G11,1*AND(B13&gt;=B11),1))*OR(IF(G13=G12,1*AND(B13&gt;=B12),1))</f>
        <v>#DIV/0!</v>
      </c>
      <c r="J13" s="67" t="e">
        <f t="shared" si="1"/>
        <v>#DIV/0!</v>
      </c>
      <c r="K13" s="70" t="e">
        <f>IF(J13&lt;J14,0,1)*OR(IF(J13&lt;J15,0,1))*OR(IF(J13&lt;J11,0,1))*OR(IF(J13&lt;J12,0,1))*OR(IF(I18&lt;1,0,1))*OR(IF(J13=J14,1*AND(B13&gt;=B14),1))*OR(IF(J13=J15,1*AND(B13&gt;=B15),1))*OR(IF(J13=J11,1*AND(B13&gt;=B11),1))*OR(IF(J13=J12,1*AND(B13&gt;=B12),1))</f>
        <v>#DIV/0!</v>
      </c>
      <c r="L13" s="67" t="e">
        <f t="shared" si="2"/>
        <v>#DIV/0!</v>
      </c>
      <c r="M13" s="70" t="e">
        <f>IF(L13&lt;L14,0,1)*OR(IF(L13&lt;L15,0,1))*OR(IF(L13&lt;L11,0,1))*OR(IF(L13&lt;L12,0,1))*OR(IF(K18&lt;1,0,1))*OR(IF(L13=L14,1*AND(B13&gt;=B14),1))*OR(IF(L13=L15,1*AND(B13&gt;=B15),1))*OR(IF(L13=L11,1*AND(B13&gt;=B11),1))*OR(IF(L13=L12,1*AND(B13&gt;=B12),1))</f>
        <v>#DIV/0!</v>
      </c>
      <c r="N13" s="71" t="e">
        <f t="shared" si="3"/>
        <v>#DIV/0!</v>
      </c>
      <c r="O13" s="70" t="e">
        <f>IF(N13&lt;N14,0,1)*OR(IF(N13&lt;N15,0,1))*OR(IF(N13&lt;N11,0,1))*OR(IF(N13&lt;N12,0,1))*OR(IF(M18&lt;1,0,1))*OR(IF(N13=N14,1*AND(B13&gt;=B14),1))*OR(IF(N13=N15,1*AND(B13&gt;=B15),1))*OR(IF(N13=N11,1*AND(B13&gt;=B11),1))*OR(IF(N13=N12,1*AND(B13&gt;=B12),1))</f>
        <v>#DIV/0!</v>
      </c>
      <c r="P13" s="81" t="e">
        <f>D13+F13+I13+K13+O13+M13</f>
        <v>#DIV/0!</v>
      </c>
      <c r="Q13" s="82" t="e">
        <f>P13/B4</f>
        <v>#DIV/0!</v>
      </c>
    </row>
    <row r="14" spans="1:17" s="41" customFormat="1" ht="30" customHeight="1" thickBot="1" thickTop="1">
      <c r="A14" s="40" t="s">
        <v>21</v>
      </c>
      <c r="B14" s="46"/>
      <c r="C14" s="91" t="e">
        <f>B14/D6</f>
        <v>#DIV/0!</v>
      </c>
      <c r="D14" s="92"/>
      <c r="E14" s="60"/>
      <c r="F14" s="59" t="e">
        <f>ROUNDDOWN(B14/G6,0)</f>
        <v>#DIV/0!</v>
      </c>
      <c r="G14" s="67" t="e">
        <f t="shared" si="0"/>
        <v>#DIV/0!</v>
      </c>
      <c r="H14" s="72"/>
      <c r="I14" s="69" t="e">
        <f>IF(G14&lt;G15,0,1)*OR(IF(G14&lt;G11,0,1))*OR(IF(G14&lt;G12,0,1))*OR(IF(G14&lt;G13,0,1))*OR(IF(F18&lt;1,0,1))*OR(IF(G14=G15,1*AND(B14&gt;=B15),1))*OR(IF(G14=G11,1*AND(B14&gt;=B11),1))*OR(IF(G14=G12,1*AND(B14&gt;=B12),1))*OR(IF(G14=G13,1*AND(B14&gt;=B13),1))</f>
        <v>#DIV/0!</v>
      </c>
      <c r="J14" s="67" t="e">
        <f t="shared" si="1"/>
        <v>#DIV/0!</v>
      </c>
      <c r="K14" s="70" t="e">
        <f>IF(J14&lt;J15,0,1)*OR(IF(J14&lt;J11,0,1))*OR(IF(J14&lt;J12,0,1))*OR(IF(J14&lt;J13,0,1))*OR(IF(I18&lt;1,0,1))*OR(IF(J14=J15,1*AND(B14&gt;=B15),1))*OR(IF(J14=J11,1*AND(B14&gt;=B11),1))*OR(IF(J14=J12,1*AND(B14&gt;=B12),1))*OR(IF(J14=J13,1*AND(B14&gt;=B13),1))</f>
        <v>#DIV/0!</v>
      </c>
      <c r="L14" s="67" t="e">
        <f t="shared" si="2"/>
        <v>#DIV/0!</v>
      </c>
      <c r="M14" s="70" t="e">
        <f>IF(L14&lt;L15,0,1)*OR(IF(L14&lt;L11,0,1))*OR(IF(L14&lt;L12,0,1))*OR(IF(L14&lt;L13,0,1))*OR(IF(K18&lt;1,0,1))*OR(IF(L14=L15,1*AND(B14&gt;=B15),1))*OR(IF(L14=L11,1*AND(B14&gt;=B11),1))*OR(IF(L14=L12,1*AND(B14&gt;=B12),1))*OR(IF(L14=L13,1*AND(B14&gt;=B13),1))</f>
        <v>#DIV/0!</v>
      </c>
      <c r="N14" s="71" t="e">
        <f t="shared" si="3"/>
        <v>#DIV/0!</v>
      </c>
      <c r="O14" s="70" t="e">
        <f>IF(N14&lt;N15,0,1)*OR(IF(N14&lt;N11,0,1))*OR(IF(N14&lt;N12,0,1))*OR(IF(N14&lt;N13,0,1))*OR(IF(M18&lt;1,0,1))*OR(IF(N14=N15,1*AND(B14&gt;=B15),1))*OR(IF(N14=N11,1*AND(B14&gt;=B11),1))*OR(IF(N14=N12,1*AND(B14&gt;=B12),1))*OR(IF(N14=N13,1*AND(B14&gt;=B13),1))</f>
        <v>#DIV/0!</v>
      </c>
      <c r="P14" s="81" t="e">
        <f>D14+F14+I14+K14+O14+M14</f>
        <v>#DIV/0!</v>
      </c>
      <c r="Q14" s="82" t="e">
        <f>P14/B4</f>
        <v>#DIV/0!</v>
      </c>
    </row>
    <row r="15" spans="1:17" s="41" customFormat="1" ht="30" customHeight="1" thickBot="1" thickTop="1">
      <c r="A15" s="40" t="s">
        <v>22</v>
      </c>
      <c r="B15" s="46"/>
      <c r="C15" s="93" t="e">
        <f>B15/D6</f>
        <v>#DIV/0!</v>
      </c>
      <c r="D15" s="94"/>
      <c r="E15" s="58"/>
      <c r="F15" s="59" t="e">
        <f>ROUNDDOWN(B15/G6,0)</f>
        <v>#DIV/0!</v>
      </c>
      <c r="G15" s="67" t="e">
        <f t="shared" si="0"/>
        <v>#DIV/0!</v>
      </c>
      <c r="H15" s="68"/>
      <c r="I15" s="69" t="e">
        <f>IF(G15&lt;G11,0,1)*OR(IF(G15&lt;G12,0,1))*OR(IF(G15&lt;G13,0,1))*OR(IF(G15&lt;G14,0,1))*OR(IF(F18&lt;1,0,1))*OR(IF(G15=G11,1*AND(B15&gt;=B11),1))*OR(IF(G15=G12,1*AND(B15&gt;=B12),1))*OR(IF(G15=G13,1*AND(B15&gt;=B13),1))*OR(IF(G15=G14,1*AND(B15&gt;=B14),1))</f>
        <v>#DIV/0!</v>
      </c>
      <c r="J15" s="67" t="e">
        <f t="shared" si="1"/>
        <v>#DIV/0!</v>
      </c>
      <c r="K15" s="70" t="e">
        <f>IF(J15&lt;J11,0,1)*OR(IF(J15&lt;J12,0,1))*OR(IF(J15&lt;J13,0,1))*OR(IF(J15&lt;J14,0,1))*OR(IF(I18&lt;1,0,1))*OR(IF(J15=J11,1*AND(B15&gt;=B11),1))*OR(IF(J15=J12,1*AND(B15&gt;=B12),1))*OR(IF(J15=J13,1*AND(B15&gt;=B13),1))*OR(IF(J15=J14,1*AND(B15&gt;=B14),1))</f>
        <v>#DIV/0!</v>
      </c>
      <c r="L15" s="67" t="e">
        <f t="shared" si="2"/>
        <v>#DIV/0!</v>
      </c>
      <c r="M15" s="70" t="e">
        <f>IF(L15&lt;L11,0,1)*OR(IF(L15&lt;L12,0,1))*OR(IF(L15&lt;L13,0,1))*OR(IF(L15&lt;L14,0,1))*OR(IF(K18&lt;1,0,1))*OR(IF(L15=L11,1*AND(B15&gt;=B11),1))*OR(IF(L15=L12,1*AND(B15&gt;=B12),1))*OR(IF(L15=L13,1*AND(B15&gt;=B13),1))*OR(IF(L15=L14,1*AND(B15&gt;=B14),1))</f>
        <v>#DIV/0!</v>
      </c>
      <c r="N15" s="71" t="e">
        <f t="shared" si="3"/>
        <v>#DIV/0!</v>
      </c>
      <c r="O15" s="70" t="e">
        <f>IF(N15&lt;N11,0,1)*OR(IF(N15&lt;N12,0,1))*OR(IF(N15&lt;N13,0,1))*OR(IF(N15&lt;N14,0,1))*OR(IF(M18&lt;1,0,1))*OR(IF(N15=N11,1*AND(B15&gt;=B11),1))*OR(IF(N15=N12,1*AND(B15&gt;=B12),1))*OR(IF(N15=N13,1*AND(B15&gt;=B13),1))*OR(IF(N15=N14,1*AND(B15&gt;=B14),1))</f>
        <v>#DIV/0!</v>
      </c>
      <c r="P15" s="79" t="e">
        <f>D15+F15+I15+K15+O15+M15</f>
        <v>#DIV/0!</v>
      </c>
      <c r="Q15" s="80" t="e">
        <f>P15/B4</f>
        <v>#DIV/0!</v>
      </c>
    </row>
    <row r="16" spans="1:17" s="41" customFormat="1" ht="30" customHeight="1" thickBot="1" thickTop="1">
      <c r="A16" s="40" t="s">
        <v>25</v>
      </c>
      <c r="B16" s="47"/>
      <c r="C16" s="93" t="e">
        <f>B16/D6</f>
        <v>#DIV/0!</v>
      </c>
      <c r="D16" s="94"/>
      <c r="E16" s="60"/>
      <c r="F16" s="59" t="e">
        <f>ROUNDDOWN(B16/G6,0)</f>
        <v>#DIV/0!</v>
      </c>
      <c r="G16" s="67" t="e">
        <f t="shared" si="0"/>
        <v>#DIV/0!</v>
      </c>
      <c r="H16" s="72"/>
      <c r="I16" s="69" t="e">
        <f>IF(G16&lt;G12,0,1)*OR(IF(G16&lt;G13,0,1))*OR(IF(G16&lt;G14,0,1))*OR(IF(G16&lt;G15,0,1))*OR(IF(F19&lt;1,0,1))*OR(IF(G16=G12,1*AND(B16&gt;=B12),1))*OR(IF(G16=G13,1*AND(B16&gt;=B13),1))*OR(IF(G16=G14,1*AND(B16&gt;=B14),1))*OR(IF(G16=G15,1*AND(B16&gt;=B15),1))</f>
        <v>#DIV/0!</v>
      </c>
      <c r="J16" s="67" t="e">
        <f t="shared" si="1"/>
        <v>#DIV/0!</v>
      </c>
      <c r="K16" s="70" t="e">
        <f>IF(J16&lt;J12,0,1)*OR(IF(J16&lt;J13,0,1))*OR(IF(J16&lt;J14,0,1))*OR(IF(J16&lt;J15,0,1))*OR(IF(I19&lt;1,0,1))*OR(IF(J16=J12,1*AND(B16&gt;=B12),1))*OR(IF(J16=J13,1*AND(B16&gt;=B13),1))*OR(IF(J16=J14,1*AND(B16&gt;=B14),1))*OR(IF(J16=J15,1*AND(B16&gt;=B15),1))</f>
        <v>#DIV/0!</v>
      </c>
      <c r="L16" s="67" t="e">
        <f t="shared" si="2"/>
        <v>#DIV/0!</v>
      </c>
      <c r="M16" s="70" t="e">
        <f>IF(L16&lt;L12,0,1)*OR(IF(L16&lt;L13,0,1))*OR(IF(L16&lt;L14,0,1))*OR(IF(L16&lt;L15,0,1))*OR(IF(K19&lt;1,0,1))*OR(IF(L16=L12,1*AND(B16&gt;=B12),1))*OR(IF(L16=L13,1*AND(B16&gt;=B13),1))*OR(IF(L16=L14,1*AND(B16&gt;=B14),1))*OR(IF(L16=L15,1*AND(B16&gt;=B15),1))</f>
        <v>#DIV/0!</v>
      </c>
      <c r="N16" s="71" t="e">
        <f t="shared" si="3"/>
        <v>#DIV/0!</v>
      </c>
      <c r="O16" s="70" t="e">
        <f>IF(N16&lt;N12,0,1)*OR(IF(N16&lt;N13,0,1))*OR(IF(N16&lt;N14,0,1))*OR(IF(N16&lt;N15,0,1))*OR(IF(M19&lt;1,0,1))*OR(IF(N16=N12,1*AND(B16&gt;=B12),1))*OR(IF(N16=N13,1*AND(B16&gt;=B13),1))*OR(IF(N16=N14,1*AND(B16&gt;=B14),1))*OR(IF(N16=N15,1*AND(B16&gt;=B15),1))</f>
        <v>#DIV/0!</v>
      </c>
      <c r="P16" s="79" t="e">
        <f>D16+F16+I16+K16+O16+M16</f>
        <v>#DIV/0!</v>
      </c>
      <c r="Q16" s="80" t="e">
        <f>P16/B4</f>
        <v>#DIV/0!</v>
      </c>
    </row>
    <row r="17" spans="1:17" s="7" customFormat="1" ht="17.25" thickBot="1" thickTop="1">
      <c r="A17" s="18" t="s">
        <v>32</v>
      </c>
      <c r="B17" s="86">
        <f>SUM(B11:B16)</f>
        <v>0</v>
      </c>
      <c r="C17" s="87" t="e">
        <f>SUM(C12:C16)</f>
        <v>#DIV/0!</v>
      </c>
      <c r="D17" s="88"/>
      <c r="E17" s="61"/>
      <c r="F17" s="62" t="e">
        <f>SUM(F11:F16)</f>
        <v>#DIV/0!</v>
      </c>
      <c r="G17" s="73"/>
      <c r="H17" s="74"/>
      <c r="I17" s="75" t="e">
        <f>SUM(I11:I16)</f>
        <v>#DIV/0!</v>
      </c>
      <c r="J17" s="73"/>
      <c r="K17" s="76" t="e">
        <f>SUM(K11:K16)</f>
        <v>#DIV/0!</v>
      </c>
      <c r="L17" s="73"/>
      <c r="M17" s="76" t="e">
        <f>SUM(M11:M16)</f>
        <v>#DIV/0!</v>
      </c>
      <c r="N17" s="73"/>
      <c r="O17" s="76" t="e">
        <f>SUM(O11:O16)</f>
        <v>#DIV/0!</v>
      </c>
      <c r="P17" s="83" t="e">
        <f>SUM(P11:P16)</f>
        <v>#DIV/0!</v>
      </c>
      <c r="Q17" s="84" t="e">
        <f>SUM(Q11:Q16)</f>
        <v>#DIV/0!</v>
      </c>
    </row>
    <row r="18" spans="1:17" s="13" customFormat="1" ht="27" customHeight="1" thickTop="1">
      <c r="A18" s="29" t="s">
        <v>13</v>
      </c>
      <c r="B18" s="28"/>
      <c r="C18" s="89"/>
      <c r="D18" s="90"/>
      <c r="E18" s="28"/>
      <c r="F18" s="33" t="e">
        <f>B4-F17</f>
        <v>#DIV/0!</v>
      </c>
      <c r="G18" s="28"/>
      <c r="H18" s="28"/>
      <c r="I18" s="32" t="e">
        <f>B4-F17-I17</f>
        <v>#DIV/0!</v>
      </c>
      <c r="J18" s="30"/>
      <c r="K18" s="33" t="e">
        <f>B4-F17-I17-K17</f>
        <v>#DIV/0!</v>
      </c>
      <c r="L18" s="30"/>
      <c r="M18" s="33" t="e">
        <f>B4-F17-I17-K17-M17</f>
        <v>#DIV/0!</v>
      </c>
      <c r="N18" s="30"/>
      <c r="O18" s="33" t="e">
        <f>B4-F17-I17-K17-M17-O17</f>
        <v>#DIV/0!</v>
      </c>
      <c r="P18" s="12"/>
      <c r="Q18" s="12"/>
    </row>
    <row r="20" spans="1:17" s="8" customFormat="1" ht="15.75">
      <c r="A20" s="17"/>
      <c r="G20" s="9"/>
      <c r="J20" s="10"/>
      <c r="L20" s="10"/>
      <c r="N20" s="10"/>
      <c r="P20" s="11"/>
      <c r="Q20" s="11"/>
    </row>
  </sheetData>
  <sheetProtection/>
  <mergeCells count="14">
    <mergeCell ref="P9:Q9"/>
    <mergeCell ref="C9:F9"/>
    <mergeCell ref="G9:O9"/>
    <mergeCell ref="A2:Q2"/>
    <mergeCell ref="C15:D15"/>
    <mergeCell ref="C10:D10"/>
    <mergeCell ref="C11:D11"/>
    <mergeCell ref="J5:M5"/>
    <mergeCell ref="C17:D17"/>
    <mergeCell ref="C18:D18"/>
    <mergeCell ref="C12:D12"/>
    <mergeCell ref="C13:D13"/>
    <mergeCell ref="C16:D16"/>
    <mergeCell ref="C14:D14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63" r:id="rId2"/>
  <headerFooter alignWithMargins="0">
    <oddHeader xml:space="preserve">&amp;L&amp;"Arial,Gras"&amp;16 1er  tour&amp;C&amp;16ELECTIONS MUNICIPALES&amp;R&amp;"Arial,Gras"&amp;12 </oddHeader>
    <oddFooter>&amp;LMAISON DES COMMUNES&amp;C- DIRECTION -&amp;R&amp;D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LEJARRE</dc:creator>
  <cp:keywords/>
  <dc:description/>
  <cp:lastModifiedBy>Isabelle LEJARRE</cp:lastModifiedBy>
  <cp:lastPrinted>2001-11-05T08:36:53Z</cp:lastPrinted>
  <dcterms:created xsi:type="dcterms:W3CDTF">2000-02-08T14:13:14Z</dcterms:created>
  <dcterms:modified xsi:type="dcterms:W3CDTF">2021-08-16T06:13:44Z</dcterms:modified>
  <cp:category/>
  <cp:version/>
  <cp:contentType/>
  <cp:contentStatus/>
</cp:coreProperties>
</file>